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885" windowHeight="7860" activeTab="0"/>
  </bookViews>
  <sheets>
    <sheet name="KIS旗舰版 V6.0并发报价" sheetId="1" r:id="rId1"/>
    <sheet name="KIS旗舰版V6.0云产品报价" sheetId="2" r:id="rId2"/>
    <sheet name="组合应用包（电商类）" sheetId="3" r:id="rId3"/>
    <sheet name="组合应用包（非电商类）" sheetId="4" r:id="rId4"/>
  </sheets>
  <definedNames/>
  <calcPr fullCalcOnLoad="1"/>
</workbook>
</file>

<file path=xl/sharedStrings.xml><?xml version="1.0" encoding="utf-8"?>
<sst xmlns="http://schemas.openxmlformats.org/spreadsheetml/2006/main" count="185" uniqueCount="156">
  <si>
    <t>总账</t>
  </si>
  <si>
    <t>报表</t>
  </si>
  <si>
    <t>模块名称</t>
  </si>
  <si>
    <t>是否选择</t>
  </si>
  <si>
    <t>并发用户数</t>
  </si>
  <si>
    <t>价格</t>
  </si>
  <si>
    <t>产品分类</t>
  </si>
  <si>
    <t>A</t>
  </si>
  <si>
    <t>B</t>
  </si>
  <si>
    <t>现金管理</t>
  </si>
  <si>
    <t>网上银行</t>
  </si>
  <si>
    <t>考勤管理</t>
  </si>
  <si>
    <t>销售管理</t>
  </si>
  <si>
    <t>仓存管理</t>
  </si>
  <si>
    <t>委外加工</t>
  </si>
  <si>
    <t>不限用户数</t>
  </si>
  <si>
    <t>BOS</t>
  </si>
  <si>
    <t>BOS运行平台</t>
  </si>
  <si>
    <t>A</t>
  </si>
  <si>
    <t>BOS万能报表工具</t>
  </si>
  <si>
    <t>BOS集成开发工具</t>
  </si>
  <si>
    <t>合计</t>
  </si>
  <si>
    <t>标准报价合计</t>
  </si>
  <si>
    <t>折扣率</t>
  </si>
  <si>
    <t>优惠后价格</t>
  </si>
  <si>
    <t>备注</t>
  </si>
  <si>
    <t>电子商务</t>
  </si>
  <si>
    <t>电子商务</t>
  </si>
  <si>
    <t>本版本免费，不需要许可</t>
  </si>
  <si>
    <t>免费</t>
  </si>
  <si>
    <t>财务管理</t>
  </si>
  <si>
    <t>固定资产管理</t>
  </si>
  <si>
    <t>应付款管理</t>
  </si>
  <si>
    <t>应收款管理</t>
  </si>
  <si>
    <t>财务分析</t>
  </si>
  <si>
    <t>实际成本</t>
  </si>
  <si>
    <t>采购管理</t>
  </si>
  <si>
    <t>模块价格（含税）</t>
  </si>
  <si>
    <t>用户单价</t>
  </si>
  <si>
    <t>人事薪资管理</t>
  </si>
  <si>
    <t>HR</t>
  </si>
  <si>
    <t>自定义报表</t>
  </si>
  <si>
    <t>HR</t>
  </si>
  <si>
    <t>历史数据清除工具</t>
  </si>
  <si>
    <t>免费</t>
  </si>
  <si>
    <t>移动应用平台</t>
  </si>
  <si>
    <t xml:space="preserve">依赖：人事薪资管理 </t>
  </si>
  <si>
    <t>全网营销</t>
  </si>
  <si>
    <t>会员管理</t>
  </si>
  <si>
    <t>促销管理</t>
  </si>
  <si>
    <t>微商城</t>
  </si>
  <si>
    <t>微CRM</t>
  </si>
  <si>
    <t>全网营销</t>
  </si>
  <si>
    <t>微商城</t>
  </si>
  <si>
    <t>不限站点</t>
  </si>
  <si>
    <t>微CRM</t>
  </si>
  <si>
    <t>商业零售</t>
  </si>
  <si>
    <t>商品管理</t>
  </si>
  <si>
    <t>零售报表</t>
  </si>
  <si>
    <t>零售收银</t>
  </si>
  <si>
    <t>零售收银</t>
  </si>
  <si>
    <t>短信中心</t>
  </si>
  <si>
    <t>短信应用，短信充值包需另行购买</t>
  </si>
  <si>
    <t>微CRM</t>
  </si>
  <si>
    <t>领域</t>
  </si>
  <si>
    <t>产品名称</t>
  </si>
  <si>
    <t>包含模块</t>
  </si>
  <si>
    <t>起售价格（3站点）</t>
  </si>
  <si>
    <t>加站价格</t>
  </si>
  <si>
    <t>选购站点</t>
  </si>
  <si>
    <t>价格</t>
  </si>
  <si>
    <t>KIS旗舰版 O2O一体包</t>
  </si>
  <si>
    <t>总账、报表、电子商务、采购管理、销售管理、仓存管理、存货核算、全网营销</t>
  </si>
  <si>
    <t>产品名称</t>
  </si>
  <si>
    <t>包含模块</t>
  </si>
  <si>
    <t>3用户价格</t>
  </si>
  <si>
    <t>4用户价格</t>
  </si>
  <si>
    <t>5用户价格</t>
  </si>
  <si>
    <t>5用户以上增加1站点价格</t>
  </si>
  <si>
    <t>选购站点</t>
  </si>
  <si>
    <t>价格</t>
  </si>
  <si>
    <t>总账、报表、固定资产管理、现金管理、人事薪资管理</t>
  </si>
  <si>
    <t>采购管理、销售管理、仓存管理、存货核算、应收款管理、应付款管理</t>
  </si>
  <si>
    <t>总账、报表、固定资产管理、现金管理、人事薪资管理、采购管理、销售管理、仓存管理、存货核算、应收款管理、应付款管理</t>
  </si>
  <si>
    <t>KIS旗舰版
财务方案包</t>
  </si>
  <si>
    <t>KIS旗舰版
供应链方案包</t>
  </si>
  <si>
    <t>KIS旗舰版
财务供应链一体方案包</t>
  </si>
  <si>
    <t>商业零售管理</t>
  </si>
  <si>
    <t>微门店</t>
  </si>
  <si>
    <t>微门店</t>
  </si>
  <si>
    <t>门店系统</t>
  </si>
  <si>
    <t>系统工具</t>
  </si>
  <si>
    <t>KIS旗舰版 O2O增强包</t>
  </si>
  <si>
    <t>发票管理</t>
  </si>
  <si>
    <t>发票管理</t>
  </si>
  <si>
    <t>移动应用</t>
  </si>
  <si>
    <t>总账、报表、应收款管理、应付款管理、电子商务、采购管理、销售管理、仓存管理、存货核算、全网营销、微商城</t>
  </si>
  <si>
    <t>核心业务组-财务成本供应链生产</t>
  </si>
  <si>
    <t>存货核算</t>
  </si>
  <si>
    <t>生产数据管理</t>
  </si>
  <si>
    <t>生产任务管理</t>
  </si>
  <si>
    <t>物料需求计划</t>
  </si>
  <si>
    <t>其他分组</t>
  </si>
  <si>
    <t>智能记账</t>
  </si>
  <si>
    <t>依赖：总账、云产品-KIS智能记账</t>
  </si>
  <si>
    <t>依赖：存货核算、仓存管理</t>
  </si>
  <si>
    <t>依赖：生产数据管理、仓存管理</t>
  </si>
  <si>
    <t>依赖：订单100服务，订单100服务价格以各商城平台服务市场介绍为准
次年起同时依赖订单100与KIS旗舰版电商服务包</t>
  </si>
  <si>
    <t>依赖：电子商务或销售管理，以及金蝶发票云服务</t>
  </si>
  <si>
    <t>依赖：销售管理、仓存管理、云产品-KIS旗舰版移动应用</t>
  </si>
  <si>
    <t>按注册用户报价，3用户起售
依赖：销售管理、云产品-KIS旗舰版移动应用</t>
  </si>
  <si>
    <t>微采购</t>
  </si>
  <si>
    <t>微采购</t>
  </si>
  <si>
    <t>按注册用户报价，3用户起售
依赖：采购管理、云产品-KIS旗舰版移动应用</t>
  </si>
  <si>
    <t>依赖：采购管理、销售管理和仓存管理</t>
  </si>
  <si>
    <t>依赖商品管理及采购管理、销售管理和仓存管理</t>
  </si>
  <si>
    <t>依赖商品管理、门店系统及采购管理、销售管理和仓存管理</t>
  </si>
  <si>
    <t>按注册用户报价，3用户起售
依赖：商品管理、门店系统及采购管理、销售管理、仓存管理、云产品-KIS旗舰版移动应用</t>
  </si>
  <si>
    <t xml:space="preserve">依赖：人事薪资管理、考勤管理 </t>
  </si>
  <si>
    <t>依赖：云产品-KIS旗舰版移动应用</t>
  </si>
  <si>
    <t>成本管理</t>
  </si>
  <si>
    <t>供应链管理</t>
  </si>
  <si>
    <t>生产制造</t>
  </si>
  <si>
    <t>依赖：电子商务或零售收银或微门店或微商城</t>
  </si>
  <si>
    <t>客户管理</t>
  </si>
  <si>
    <t>备注</t>
  </si>
  <si>
    <t>是否按年续费</t>
  </si>
  <si>
    <t>否</t>
  </si>
  <si>
    <t>标准报价</t>
  </si>
  <si>
    <t>调用次数</t>
  </si>
  <si>
    <t>KIS智能记账</t>
  </si>
  <si>
    <t>依赖：总账
不限用户数
使用完所购买的调用次数需重新购买</t>
  </si>
  <si>
    <t>KIS旗舰版移动应用</t>
  </si>
  <si>
    <t>是</t>
  </si>
  <si>
    <t>2800/年</t>
  </si>
  <si>
    <t>用户数</t>
  </si>
  <si>
    <t>100以内</t>
  </si>
  <si>
    <t>如果用户数超过100，则需购买云之家产品和服务</t>
  </si>
  <si>
    <t>100次</t>
  </si>
  <si>
    <t>KIS移动POS</t>
  </si>
  <si>
    <t>599/设备/年</t>
  </si>
  <si>
    <t>不限</t>
  </si>
  <si>
    <t>依赖：商品管理、门店系统及采购管理、销售管理、仓存管理</t>
  </si>
  <si>
    <t>KIS智慧桌面</t>
  </si>
  <si>
    <t>500元/年/用户</t>
  </si>
  <si>
    <t>无最大用户数限制</t>
  </si>
  <si>
    <t>否，但在KIS标准支持服务期内方可正常使用</t>
  </si>
  <si>
    <t>适用于直连模式，指通过IP（广域网IP、局域网IP）、域名、计算机名直接连接的模式</t>
  </si>
  <si>
    <t>云模式，指通过金蝶服务器ID中转连接的模式</t>
  </si>
  <si>
    <t>2000次</t>
  </si>
  <si>
    <t>10000次</t>
  </si>
  <si>
    <t>100,000次</t>
  </si>
  <si>
    <t>设备数</t>
  </si>
  <si>
    <t>价格</t>
  </si>
  <si>
    <t>用户数</t>
  </si>
  <si>
    <t>注：所有按年续费的云产品每次续费均需重新购买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</si>
</sst>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微软雅黑"/>
      <family val="2"/>
    </font>
    <font>
      <b/>
      <sz val="10"/>
      <color indexed="8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b/>
      <sz val="12"/>
      <name val="微软雅黑"/>
      <family val="2"/>
    </font>
    <font>
      <b/>
      <sz val="12"/>
      <color indexed="8"/>
      <name val="微软雅黑"/>
      <family val="2"/>
    </font>
    <font>
      <sz val="12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微软雅黑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5" fillId="0" borderId="10" xfId="50" applyNumberFormat="1" applyFont="1" applyBorder="1" applyAlignment="1">
      <alignment horizontal="right" vertical="center" wrapText="1"/>
    </xf>
    <xf numFmtId="176" fontId="4" fillId="24" borderId="10" xfId="50" applyNumberFormat="1" applyFont="1" applyFill="1" applyBorder="1" applyAlignment="1">
      <alignment horizontal="center" vertical="center" wrapText="1"/>
    </xf>
    <xf numFmtId="176" fontId="6" fillId="0" borderId="10" xfId="50" applyNumberFormat="1" applyFont="1" applyBorder="1" applyAlignment="1">
      <alignment horizontal="right" vertical="center" wrapText="1"/>
    </xf>
    <xf numFmtId="176" fontId="6" fillId="0" borderId="11" xfId="50" applyNumberFormat="1" applyFont="1" applyBorder="1" applyAlignment="1">
      <alignment horizontal="right" vertical="center" wrapText="1"/>
    </xf>
    <xf numFmtId="176" fontId="4" fillId="24" borderId="12" xfId="5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2" borderId="1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176" fontId="5" fillId="0" borderId="0" xfId="50" applyNumberFormat="1" applyFont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76" fontId="6" fillId="25" borderId="11" xfId="5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5" fillId="26" borderId="10" xfId="0" applyFont="1" applyFill="1" applyBorder="1" applyAlignment="1">
      <alignment horizontal="justify" vertical="center" wrapText="1"/>
    </xf>
    <xf numFmtId="0" fontId="5" fillId="26" borderId="11" xfId="0" applyFont="1" applyFill="1" applyBorder="1" applyAlignment="1">
      <alignment horizontal="justify" vertical="center" wrapText="1"/>
    </xf>
    <xf numFmtId="0" fontId="6" fillId="26" borderId="10" xfId="0" applyFont="1" applyFill="1" applyBorder="1" applyAlignment="1">
      <alignment horizontal="justify" vertical="center" wrapText="1"/>
    </xf>
    <xf numFmtId="0" fontId="6" fillId="26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6" fillId="0" borderId="10" xfId="50" applyNumberFormat="1" applyFont="1" applyBorder="1" applyAlignment="1">
      <alignment horizontal="center" vertical="center" wrapText="1"/>
    </xf>
    <xf numFmtId="0" fontId="6" fillId="27" borderId="10" xfId="5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5" fillId="0" borderId="11" xfId="50" applyNumberFormat="1" applyFont="1" applyBorder="1" applyAlignment="1">
      <alignment horizontal="center" vertical="center" wrapText="1"/>
    </xf>
    <xf numFmtId="176" fontId="4" fillId="24" borderId="11" xfId="50" applyNumberFormat="1" applyFont="1" applyFill="1" applyBorder="1" applyAlignment="1">
      <alignment horizontal="center" vertical="center" wrapText="1"/>
    </xf>
    <xf numFmtId="0" fontId="6" fillId="27" borderId="11" xfId="50" applyNumberFormat="1" applyFont="1" applyFill="1" applyBorder="1" applyAlignment="1">
      <alignment horizontal="center" vertical="center" wrapText="1"/>
    </xf>
    <xf numFmtId="176" fontId="6" fillId="0" borderId="11" xfId="50" applyNumberFormat="1" applyFont="1" applyBorder="1" applyAlignment="1">
      <alignment horizontal="center" vertical="center" wrapText="1"/>
    </xf>
    <xf numFmtId="176" fontId="5" fillId="0" borderId="10" xfId="5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8" borderId="1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 wrapText="1"/>
    </xf>
    <xf numFmtId="176" fontId="8" fillId="8" borderId="10" xfId="50" applyNumberFormat="1" applyFont="1" applyFill="1" applyBorder="1" applyAlignment="1">
      <alignment horizontal="center" vertical="center" wrapText="1"/>
    </xf>
    <xf numFmtId="0" fontId="8" fillId="8" borderId="11" xfId="50" applyNumberFormat="1" applyFont="1" applyFill="1" applyBorder="1" applyAlignment="1">
      <alignment horizontal="center" vertical="center" wrapText="1"/>
    </xf>
    <xf numFmtId="176" fontId="8" fillId="8" borderId="11" xfId="5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27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76" fontId="6" fillId="0" borderId="23" xfId="50" applyNumberFormat="1" applyFont="1" applyBorder="1" applyAlignment="1">
      <alignment horizontal="center" vertical="center" wrapText="1"/>
    </xf>
    <xf numFmtId="0" fontId="6" fillId="27" borderId="23" xfId="50" applyNumberFormat="1" applyFont="1" applyFill="1" applyBorder="1" applyAlignment="1">
      <alignment horizontal="center" vertical="center" wrapText="1"/>
    </xf>
    <xf numFmtId="176" fontId="5" fillId="0" borderId="23" xfId="5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176" fontId="8" fillId="16" borderId="10" xfId="5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vertical="center"/>
    </xf>
    <xf numFmtId="0" fontId="6" fillId="25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0" fillId="27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27" borderId="22" xfId="50" applyNumberFormat="1" applyFont="1" applyFill="1" applyBorder="1" applyAlignment="1">
      <alignment horizontal="center" vertical="center" wrapText="1"/>
    </xf>
    <xf numFmtId="176" fontId="4" fillId="24" borderId="10" xfId="50" applyNumberFormat="1" applyFont="1" applyFill="1" applyBorder="1" applyAlignment="1">
      <alignment horizontal="center" vertical="center" wrapText="1"/>
    </xf>
    <xf numFmtId="176" fontId="6" fillId="0" borderId="11" xfId="50" applyNumberFormat="1" applyFont="1" applyBorder="1" applyAlignment="1">
      <alignment horizontal="center" vertical="center" wrapText="1"/>
    </xf>
    <xf numFmtId="176" fontId="6" fillId="0" borderId="22" xfId="5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76" fontId="6" fillId="0" borderId="21" xfId="50" applyNumberFormat="1" applyFont="1" applyBorder="1" applyAlignment="1">
      <alignment horizontal="center" vertical="center" wrapText="1"/>
    </xf>
    <xf numFmtId="176" fontId="6" fillId="0" borderId="24" xfId="50" applyNumberFormat="1" applyFont="1" applyBorder="1" applyAlignment="1">
      <alignment horizontal="center" vertical="center" wrapText="1"/>
    </xf>
    <xf numFmtId="176" fontId="6" fillId="0" borderId="12" xfId="50" applyNumberFormat="1" applyFont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176" fontId="6" fillId="0" borderId="10" xfId="50" applyNumberFormat="1" applyFont="1" applyBorder="1" applyAlignment="1">
      <alignment horizontal="center" vertical="center" wrapText="1"/>
    </xf>
    <xf numFmtId="0" fontId="6" fillId="27" borderId="11" xfId="50" applyNumberFormat="1" applyFont="1" applyFill="1" applyBorder="1" applyAlignment="1">
      <alignment horizontal="center" vertical="center" wrapText="1"/>
    </xf>
    <xf numFmtId="176" fontId="5" fillId="0" borderId="10" xfId="50" applyNumberFormat="1" applyFont="1" applyBorder="1" applyAlignment="1">
      <alignment horizontal="center" vertical="center" wrapText="1"/>
    </xf>
    <xf numFmtId="0" fontId="6" fillId="27" borderId="23" xfId="50" applyNumberFormat="1" applyFont="1" applyFill="1" applyBorder="1" applyAlignment="1">
      <alignment horizontal="center" vertical="center" wrapText="1"/>
    </xf>
    <xf numFmtId="176" fontId="6" fillId="0" borderId="23" xfId="50" applyNumberFormat="1" applyFont="1" applyBorder="1" applyAlignment="1">
      <alignment horizontal="center" vertical="center" wrapText="1"/>
    </xf>
    <xf numFmtId="0" fontId="4" fillId="16" borderId="21" xfId="0" applyFont="1" applyFill="1" applyBorder="1" applyAlignment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6" fillId="27" borderId="10" xfId="50" applyNumberFormat="1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24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176" fontId="5" fillId="0" borderId="13" xfId="50" applyNumberFormat="1" applyFont="1" applyBorder="1" applyAlignment="1">
      <alignment horizontal="center" vertical="center" wrapText="1"/>
    </xf>
    <xf numFmtId="176" fontId="5" fillId="0" borderId="14" xfId="50" applyNumberFormat="1" applyFont="1" applyBorder="1" applyAlignment="1">
      <alignment horizontal="center" vertical="center" wrapText="1"/>
    </xf>
    <xf numFmtId="176" fontId="5" fillId="0" borderId="15" xfId="50" applyNumberFormat="1" applyFont="1" applyBorder="1" applyAlignment="1">
      <alignment horizontal="center" vertical="center" wrapText="1"/>
    </xf>
    <xf numFmtId="176" fontId="5" fillId="0" borderId="16" xfId="50" applyNumberFormat="1" applyFont="1" applyBorder="1" applyAlignment="1">
      <alignment horizontal="center" vertical="center" wrapText="1"/>
    </xf>
    <xf numFmtId="176" fontId="5" fillId="0" borderId="0" xfId="50" applyNumberFormat="1" applyFont="1" applyBorder="1" applyAlignment="1">
      <alignment horizontal="center" vertical="center" wrapText="1"/>
    </xf>
    <xf numFmtId="176" fontId="5" fillId="0" borderId="17" xfId="50" applyNumberFormat="1" applyFont="1" applyBorder="1" applyAlignment="1">
      <alignment horizontal="center" vertical="center" wrapText="1"/>
    </xf>
    <xf numFmtId="176" fontId="5" fillId="0" borderId="18" xfId="50" applyNumberFormat="1" applyFont="1" applyBorder="1" applyAlignment="1">
      <alignment horizontal="center" vertical="center" wrapText="1"/>
    </xf>
    <xf numFmtId="176" fontId="5" fillId="0" borderId="19" xfId="50" applyNumberFormat="1" applyFont="1" applyBorder="1" applyAlignment="1">
      <alignment horizontal="center" vertical="center" wrapText="1"/>
    </xf>
    <xf numFmtId="176" fontId="5" fillId="0" borderId="20" xfId="5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130" zoomScaleNormal="130" zoomScalePageLayoutView="0" workbookViewId="0" topLeftCell="A1">
      <selection activeCell="G57" sqref="G57"/>
    </sheetView>
  </sheetViews>
  <sheetFormatPr defaultColWidth="9.00390625" defaultRowHeight="14.25"/>
  <cols>
    <col min="1" max="1" width="14.50390625" style="1" customWidth="1"/>
    <col min="2" max="2" width="15.125" style="1" bestFit="1" customWidth="1"/>
    <col min="3" max="3" width="13.375" style="20" customWidth="1"/>
    <col min="4" max="4" width="5.875" style="20" customWidth="1"/>
    <col min="5" max="5" width="12.00390625" style="20" customWidth="1"/>
    <col min="6" max="6" width="9.75390625" style="20" customWidth="1"/>
    <col min="7" max="7" width="9.50390625" style="20" customWidth="1"/>
    <col min="8" max="8" width="9.00390625" style="1" hidden="1" customWidth="1"/>
    <col min="9" max="9" width="36.50390625" style="1" customWidth="1"/>
    <col min="10" max="16384" width="9.00390625" style="1" customWidth="1"/>
  </cols>
  <sheetData>
    <row r="1" spans="1:9" s="32" customFormat="1" ht="36">
      <c r="A1" s="46" t="s">
        <v>64</v>
      </c>
      <c r="B1" s="47" t="s">
        <v>2</v>
      </c>
      <c r="C1" s="48" t="s">
        <v>37</v>
      </c>
      <c r="D1" s="49" t="s">
        <v>3</v>
      </c>
      <c r="E1" s="48" t="s">
        <v>38</v>
      </c>
      <c r="F1" s="50" t="s">
        <v>4</v>
      </c>
      <c r="G1" s="50" t="s">
        <v>5</v>
      </c>
      <c r="H1" s="47" t="s">
        <v>6</v>
      </c>
      <c r="I1" s="48" t="s">
        <v>25</v>
      </c>
    </row>
    <row r="2" spans="1:9" s="32" customFormat="1" ht="18" customHeight="1">
      <c r="A2" s="96" t="s">
        <v>97</v>
      </c>
      <c r="B2" s="97"/>
      <c r="C2" s="97"/>
      <c r="D2" s="97"/>
      <c r="E2" s="97"/>
      <c r="F2" s="97"/>
      <c r="G2" s="98"/>
      <c r="H2" s="47"/>
      <c r="I2" s="63"/>
    </row>
    <row r="3" spans="1:9" ht="14.25" customHeight="1">
      <c r="A3" s="78" t="s">
        <v>30</v>
      </c>
      <c r="B3" s="28" t="s">
        <v>0</v>
      </c>
      <c r="C3" s="2">
        <v>8000</v>
      </c>
      <c r="D3" s="3"/>
      <c r="E3" s="74">
        <v>3000</v>
      </c>
      <c r="F3" s="92">
        <v>1</v>
      </c>
      <c r="G3" s="74">
        <f>SUMIF(D3:D21,"=√",C3:C21)+E3*IF(F3&gt;0,F3-1,0)</f>
        <v>0</v>
      </c>
      <c r="H3" s="76" t="s">
        <v>7</v>
      </c>
      <c r="I3" s="24"/>
    </row>
    <row r="4" spans="1:9" ht="16.5">
      <c r="A4" s="79"/>
      <c r="B4" s="28" t="s">
        <v>1</v>
      </c>
      <c r="C4" s="2">
        <v>3000</v>
      </c>
      <c r="D4" s="3"/>
      <c r="E4" s="95"/>
      <c r="F4" s="94"/>
      <c r="G4" s="95"/>
      <c r="H4" s="76"/>
      <c r="I4" s="24"/>
    </row>
    <row r="5" spans="1:9" ht="16.5">
      <c r="A5" s="79"/>
      <c r="B5" s="28" t="s">
        <v>9</v>
      </c>
      <c r="C5" s="2">
        <v>3000</v>
      </c>
      <c r="D5" s="3"/>
      <c r="E5" s="95"/>
      <c r="F5" s="94"/>
      <c r="G5" s="95"/>
      <c r="H5" s="76"/>
      <c r="I5" s="24"/>
    </row>
    <row r="6" spans="1:9" ht="16.5">
      <c r="A6" s="79"/>
      <c r="B6" s="28" t="s">
        <v>10</v>
      </c>
      <c r="C6" s="2">
        <v>3500</v>
      </c>
      <c r="D6" s="3"/>
      <c r="E6" s="95"/>
      <c r="F6" s="94"/>
      <c r="G6" s="95"/>
      <c r="H6" s="76"/>
      <c r="I6" s="24"/>
    </row>
    <row r="7" spans="1:9" ht="16.5">
      <c r="A7" s="79"/>
      <c r="B7" s="28" t="s">
        <v>31</v>
      </c>
      <c r="C7" s="2">
        <v>3500</v>
      </c>
      <c r="D7" s="3"/>
      <c r="E7" s="95"/>
      <c r="F7" s="94"/>
      <c r="G7" s="95"/>
      <c r="H7" s="76"/>
      <c r="I7" s="24"/>
    </row>
    <row r="8" spans="1:9" ht="16.5">
      <c r="A8" s="79"/>
      <c r="B8" s="28" t="s">
        <v>32</v>
      </c>
      <c r="C8" s="2">
        <v>3500</v>
      </c>
      <c r="D8" s="3"/>
      <c r="E8" s="95"/>
      <c r="F8" s="94"/>
      <c r="G8" s="95"/>
      <c r="H8" s="76"/>
      <c r="I8" s="24"/>
    </row>
    <row r="9" spans="1:9" ht="16.5">
      <c r="A9" s="79"/>
      <c r="B9" s="28" t="s">
        <v>33</v>
      </c>
      <c r="C9" s="2">
        <v>3500</v>
      </c>
      <c r="D9" s="3"/>
      <c r="E9" s="95"/>
      <c r="F9" s="94"/>
      <c r="G9" s="95"/>
      <c r="H9" s="76"/>
      <c r="I9" s="24"/>
    </row>
    <row r="10" spans="1:9" ht="16.5">
      <c r="A10" s="79"/>
      <c r="B10" s="28" t="s">
        <v>34</v>
      </c>
      <c r="C10" s="2">
        <v>2500</v>
      </c>
      <c r="D10" s="3"/>
      <c r="E10" s="95"/>
      <c r="F10" s="94"/>
      <c r="G10" s="95"/>
      <c r="H10" s="76"/>
      <c r="I10" s="24"/>
    </row>
    <row r="11" spans="1:9" ht="16.5">
      <c r="A11" s="79"/>
      <c r="B11" s="28" t="s">
        <v>103</v>
      </c>
      <c r="C11" s="2">
        <v>0</v>
      </c>
      <c r="D11" s="3"/>
      <c r="E11" s="95"/>
      <c r="F11" s="94"/>
      <c r="G11" s="95"/>
      <c r="H11" s="21"/>
      <c r="I11" s="24" t="s">
        <v>104</v>
      </c>
    </row>
    <row r="12" spans="1:9" ht="16.5">
      <c r="A12" s="57" t="s">
        <v>120</v>
      </c>
      <c r="B12" s="28" t="s">
        <v>35</v>
      </c>
      <c r="C12" s="2">
        <v>18000</v>
      </c>
      <c r="D12" s="3"/>
      <c r="E12" s="95"/>
      <c r="F12" s="94"/>
      <c r="G12" s="95"/>
      <c r="H12" s="21"/>
      <c r="I12" s="24" t="s">
        <v>105</v>
      </c>
    </row>
    <row r="13" spans="1:9" ht="14.25" customHeight="1">
      <c r="A13" s="79" t="s">
        <v>121</v>
      </c>
      <c r="B13" s="28" t="s">
        <v>36</v>
      </c>
      <c r="C13" s="2">
        <v>5800</v>
      </c>
      <c r="D13" s="3"/>
      <c r="E13" s="95"/>
      <c r="F13" s="94"/>
      <c r="G13" s="95"/>
      <c r="H13" s="81"/>
      <c r="I13" s="24"/>
    </row>
    <row r="14" spans="1:9" ht="16.5">
      <c r="A14" s="79"/>
      <c r="B14" s="28" t="s">
        <v>14</v>
      </c>
      <c r="C14" s="2">
        <v>8000</v>
      </c>
      <c r="D14" s="3"/>
      <c r="E14" s="95"/>
      <c r="F14" s="94"/>
      <c r="G14" s="95"/>
      <c r="H14" s="81"/>
      <c r="I14" s="24"/>
    </row>
    <row r="15" spans="1:9" ht="16.5">
      <c r="A15" s="79"/>
      <c r="B15" s="28" t="s">
        <v>12</v>
      </c>
      <c r="C15" s="2">
        <v>5800</v>
      </c>
      <c r="D15" s="3"/>
      <c r="E15" s="95"/>
      <c r="F15" s="94"/>
      <c r="G15" s="95"/>
      <c r="H15" s="81"/>
      <c r="I15" s="24"/>
    </row>
    <row r="16" spans="1:9" ht="16.5">
      <c r="A16" s="79"/>
      <c r="B16" s="28" t="s">
        <v>13</v>
      </c>
      <c r="C16" s="2">
        <v>5800</v>
      </c>
      <c r="D16" s="3"/>
      <c r="E16" s="95"/>
      <c r="F16" s="94"/>
      <c r="G16" s="95"/>
      <c r="H16" s="81"/>
      <c r="I16" s="24"/>
    </row>
    <row r="17" spans="1:9" ht="16.5">
      <c r="A17" s="79"/>
      <c r="B17" s="28" t="s">
        <v>98</v>
      </c>
      <c r="C17" s="2">
        <v>7800</v>
      </c>
      <c r="D17" s="3"/>
      <c r="E17" s="95"/>
      <c r="F17" s="94"/>
      <c r="G17" s="95"/>
      <c r="H17" s="81"/>
      <c r="I17" s="24"/>
    </row>
    <row r="18" spans="1:9" ht="16.5">
      <c r="A18" s="79"/>
      <c r="B18" s="28" t="s">
        <v>124</v>
      </c>
      <c r="C18" s="2">
        <v>0</v>
      </c>
      <c r="D18" s="3"/>
      <c r="E18" s="95"/>
      <c r="F18" s="94"/>
      <c r="G18" s="95"/>
      <c r="H18" s="81"/>
      <c r="I18" s="24"/>
    </row>
    <row r="19" spans="1:9" ht="16.5">
      <c r="A19" s="79" t="s">
        <v>122</v>
      </c>
      <c r="B19" s="28" t="s">
        <v>99</v>
      </c>
      <c r="C19" s="2">
        <v>12000</v>
      </c>
      <c r="D19" s="3"/>
      <c r="E19" s="95"/>
      <c r="F19" s="94"/>
      <c r="G19" s="95"/>
      <c r="H19" s="81"/>
      <c r="I19" s="24"/>
    </row>
    <row r="20" spans="1:9" ht="16.5">
      <c r="A20" s="79"/>
      <c r="B20" s="28" t="s">
        <v>100</v>
      </c>
      <c r="C20" s="2">
        <v>18000</v>
      </c>
      <c r="D20" s="3"/>
      <c r="E20" s="95"/>
      <c r="F20" s="94"/>
      <c r="G20" s="95"/>
      <c r="H20" s="81"/>
      <c r="I20" s="24" t="s">
        <v>106</v>
      </c>
    </row>
    <row r="21" spans="1:9" ht="16.5">
      <c r="A21" s="80"/>
      <c r="B21" s="28" t="s">
        <v>101</v>
      </c>
      <c r="C21" s="2">
        <v>20000</v>
      </c>
      <c r="D21" s="3"/>
      <c r="E21" s="75"/>
      <c r="F21" s="72"/>
      <c r="G21" s="75"/>
      <c r="H21" s="81"/>
      <c r="I21" s="24" t="s">
        <v>106</v>
      </c>
    </row>
    <row r="22" spans="1:9" ht="16.5">
      <c r="A22" s="100" t="s">
        <v>102</v>
      </c>
      <c r="B22" s="101"/>
      <c r="C22" s="101"/>
      <c r="D22" s="101"/>
      <c r="E22" s="101"/>
      <c r="F22" s="101"/>
      <c r="G22" s="102"/>
      <c r="H22" s="81"/>
      <c r="I22" s="64"/>
    </row>
    <row r="23" spans="1:9" ht="16.5">
      <c r="A23" s="78" t="s">
        <v>26</v>
      </c>
      <c r="B23" s="90" t="s">
        <v>27</v>
      </c>
      <c r="C23" s="90"/>
      <c r="D23" s="90"/>
      <c r="E23" s="85"/>
      <c r="F23" s="85"/>
      <c r="G23" s="85"/>
      <c r="H23" s="81"/>
      <c r="I23" s="65"/>
    </row>
    <row r="24" spans="1:9" ht="47.25" customHeight="1">
      <c r="A24" s="79"/>
      <c r="B24" s="29" t="s">
        <v>26</v>
      </c>
      <c r="C24" s="40">
        <v>10000</v>
      </c>
      <c r="D24" s="3"/>
      <c r="E24" s="60">
        <v>3000</v>
      </c>
      <c r="F24" s="59"/>
      <c r="G24" s="58">
        <f aca="true" t="shared" si="0" ref="G24:G29">SUMIF(D24:D24,"=√",C24:C24)+E24*IF(F24&gt;0,F24-1,0)</f>
        <v>0</v>
      </c>
      <c r="H24" s="81"/>
      <c r="I24" s="61" t="s">
        <v>107</v>
      </c>
    </row>
    <row r="25" spans="1:9" ht="19.5" customHeight="1">
      <c r="A25" s="86" t="s">
        <v>93</v>
      </c>
      <c r="B25" s="85" t="s">
        <v>93</v>
      </c>
      <c r="C25" s="85"/>
      <c r="D25" s="85"/>
      <c r="E25" s="85"/>
      <c r="F25" s="85"/>
      <c r="G25" s="85"/>
      <c r="H25" s="43"/>
      <c r="I25" s="24"/>
    </row>
    <row r="26" spans="1:9" ht="30.75" customHeight="1">
      <c r="A26" s="86"/>
      <c r="B26" s="28" t="s">
        <v>94</v>
      </c>
      <c r="C26" s="40">
        <v>3000</v>
      </c>
      <c r="D26" s="3"/>
      <c r="E26" s="93" t="s">
        <v>54</v>
      </c>
      <c r="F26" s="93"/>
      <c r="G26" s="33">
        <f>IF(D26="√",C26,0)</f>
        <v>0</v>
      </c>
      <c r="H26" s="43"/>
      <c r="I26" s="62" t="s">
        <v>108</v>
      </c>
    </row>
    <row r="27" spans="1:9" ht="19.5" customHeight="1">
      <c r="A27" s="78" t="s">
        <v>47</v>
      </c>
      <c r="B27" s="90" t="s">
        <v>52</v>
      </c>
      <c r="C27" s="90"/>
      <c r="D27" s="90"/>
      <c r="E27" s="85"/>
      <c r="F27" s="85"/>
      <c r="G27" s="85"/>
      <c r="H27" s="22"/>
      <c r="I27" s="27"/>
    </row>
    <row r="28" spans="1:9" ht="19.5" customHeight="1">
      <c r="A28" s="79"/>
      <c r="B28" s="28" t="s">
        <v>48</v>
      </c>
      <c r="C28" s="93">
        <v>6000</v>
      </c>
      <c r="D28" s="73"/>
      <c r="E28" s="93">
        <v>3000</v>
      </c>
      <c r="F28" s="99"/>
      <c r="G28" s="91">
        <f t="shared" si="0"/>
        <v>0</v>
      </c>
      <c r="H28" s="44"/>
      <c r="I28" s="116" t="s">
        <v>123</v>
      </c>
    </row>
    <row r="29" spans="1:9" ht="19.5" customHeight="1">
      <c r="A29" s="80"/>
      <c r="B29" s="28" t="s">
        <v>49</v>
      </c>
      <c r="C29" s="93"/>
      <c r="D29" s="73"/>
      <c r="E29" s="93"/>
      <c r="F29" s="99"/>
      <c r="G29" s="91">
        <f t="shared" si="0"/>
        <v>0</v>
      </c>
      <c r="H29" s="44"/>
      <c r="I29" s="117"/>
    </row>
    <row r="30" spans="1:9" ht="19.5" customHeight="1">
      <c r="A30" s="86" t="s">
        <v>50</v>
      </c>
      <c r="B30" s="85" t="s">
        <v>53</v>
      </c>
      <c r="C30" s="85"/>
      <c r="D30" s="85"/>
      <c r="E30" s="85"/>
      <c r="F30" s="85"/>
      <c r="G30" s="85"/>
      <c r="H30" s="43"/>
      <c r="I30" s="42"/>
    </row>
    <row r="31" spans="1:9" ht="32.25" customHeight="1">
      <c r="A31" s="86"/>
      <c r="B31" s="28" t="s">
        <v>50</v>
      </c>
      <c r="C31" s="40">
        <v>25000</v>
      </c>
      <c r="D31" s="3"/>
      <c r="E31" s="93" t="s">
        <v>54</v>
      </c>
      <c r="F31" s="93"/>
      <c r="G31" s="33">
        <f>IF(D31="√",C31,0)</f>
        <v>0</v>
      </c>
      <c r="H31" s="43"/>
      <c r="I31" s="41" t="s">
        <v>109</v>
      </c>
    </row>
    <row r="32" spans="1:9" ht="19.5" customHeight="1">
      <c r="A32" s="86" t="s">
        <v>63</v>
      </c>
      <c r="B32" s="85" t="s">
        <v>55</v>
      </c>
      <c r="C32" s="85"/>
      <c r="D32" s="85"/>
      <c r="E32" s="85"/>
      <c r="F32" s="85"/>
      <c r="G32" s="85"/>
      <c r="H32" s="43"/>
      <c r="I32" s="24"/>
    </row>
    <row r="33" spans="1:9" ht="33" customHeight="1">
      <c r="A33" s="86"/>
      <c r="B33" s="29" t="s">
        <v>51</v>
      </c>
      <c r="C33" s="36">
        <v>3000</v>
      </c>
      <c r="D33" s="37"/>
      <c r="E33" s="36">
        <v>800</v>
      </c>
      <c r="F33" s="38"/>
      <c r="G33" s="39">
        <f>SUMIF(D33:D33,"=√",C33:C33)+E33*IF(F33&gt;3,F33-3,0)</f>
        <v>0</v>
      </c>
      <c r="H33" s="22"/>
      <c r="I33" s="27" t="s">
        <v>110</v>
      </c>
    </row>
    <row r="34" spans="1:9" ht="19.5" customHeight="1">
      <c r="A34" s="79" t="s">
        <v>111</v>
      </c>
      <c r="B34" s="85" t="s">
        <v>112</v>
      </c>
      <c r="C34" s="85"/>
      <c r="D34" s="85"/>
      <c r="E34" s="85"/>
      <c r="F34" s="85"/>
      <c r="G34" s="85"/>
      <c r="H34" s="22"/>
      <c r="I34" s="24"/>
    </row>
    <row r="35" spans="1:9" ht="30.75" customHeight="1">
      <c r="A35" s="80"/>
      <c r="B35" s="29" t="s">
        <v>111</v>
      </c>
      <c r="C35" s="36">
        <v>3000</v>
      </c>
      <c r="D35" s="37"/>
      <c r="E35" s="36">
        <v>800</v>
      </c>
      <c r="F35" s="38"/>
      <c r="G35" s="39">
        <f>SUMIF(D35:D35,"=√",C35:C35)+E35*IF(F35&gt;3,F35-3,0)</f>
        <v>0</v>
      </c>
      <c r="H35" s="22"/>
      <c r="I35" s="27" t="s">
        <v>113</v>
      </c>
    </row>
    <row r="36" spans="1:9" ht="19.5" customHeight="1">
      <c r="A36" s="78" t="s">
        <v>87</v>
      </c>
      <c r="B36" s="85" t="s">
        <v>56</v>
      </c>
      <c r="C36" s="85"/>
      <c r="D36" s="85"/>
      <c r="E36" s="85"/>
      <c r="F36" s="85"/>
      <c r="G36" s="85"/>
      <c r="H36" s="22"/>
      <c r="I36" s="41"/>
    </row>
    <row r="37" spans="1:9" ht="30" customHeight="1">
      <c r="A37" s="79"/>
      <c r="B37" s="28" t="s">
        <v>57</v>
      </c>
      <c r="C37" s="40">
        <v>3000</v>
      </c>
      <c r="D37" s="3"/>
      <c r="E37" s="93">
        <v>2000</v>
      </c>
      <c r="F37" s="92"/>
      <c r="G37" s="74">
        <f>SUMIF(D37:D38,"=√",C37:C38)+E37*IF(F37&gt;0,F37-1,0)</f>
        <v>0</v>
      </c>
      <c r="H37" s="22"/>
      <c r="I37" s="103" t="s">
        <v>114</v>
      </c>
    </row>
    <row r="38" spans="1:9" ht="34.5" customHeight="1">
      <c r="A38" s="79"/>
      <c r="B38" s="28" t="s">
        <v>58</v>
      </c>
      <c r="C38" s="40">
        <v>2000</v>
      </c>
      <c r="D38" s="3"/>
      <c r="E38" s="93"/>
      <c r="F38" s="94"/>
      <c r="G38" s="95"/>
      <c r="H38" s="22"/>
      <c r="I38" s="103"/>
    </row>
    <row r="39" spans="1:9" ht="19.5" customHeight="1">
      <c r="A39" s="79"/>
      <c r="B39" s="85" t="s">
        <v>90</v>
      </c>
      <c r="C39" s="85"/>
      <c r="D39" s="85"/>
      <c r="E39" s="85"/>
      <c r="F39" s="85"/>
      <c r="G39" s="85"/>
      <c r="H39" s="22"/>
      <c r="I39" s="41"/>
    </row>
    <row r="40" spans="1:9" ht="35.25" customHeight="1">
      <c r="A40" s="79"/>
      <c r="B40" s="28" t="s">
        <v>90</v>
      </c>
      <c r="C40" s="40">
        <v>5000</v>
      </c>
      <c r="D40" s="3"/>
      <c r="E40" s="40">
        <v>3000</v>
      </c>
      <c r="F40" s="34"/>
      <c r="G40" s="33">
        <f>SUMIF(D40:D40,"=√",C40:C40)+E40*IF(F40&gt;0,F40-1,0)</f>
        <v>0</v>
      </c>
      <c r="H40" s="22"/>
      <c r="I40" s="41" t="s">
        <v>115</v>
      </c>
    </row>
    <row r="41" spans="1:9" ht="25.5" customHeight="1">
      <c r="A41" s="79"/>
      <c r="B41" s="85" t="s">
        <v>59</v>
      </c>
      <c r="C41" s="85"/>
      <c r="D41" s="85"/>
      <c r="E41" s="85"/>
      <c r="F41" s="85"/>
      <c r="G41" s="85"/>
      <c r="H41" s="22"/>
      <c r="I41" s="41"/>
    </row>
    <row r="42" spans="1:9" ht="51.75" customHeight="1">
      <c r="A42" s="79"/>
      <c r="B42" s="28" t="s">
        <v>60</v>
      </c>
      <c r="C42" s="40">
        <v>3000</v>
      </c>
      <c r="D42" s="3"/>
      <c r="E42" s="40">
        <v>2000</v>
      </c>
      <c r="F42" s="34"/>
      <c r="G42" s="33">
        <f>SUMIF(D42:D42,"=√",C42:C42)+E42*IF(F42&gt;0,F42-1,0)</f>
        <v>0</v>
      </c>
      <c r="H42" s="44"/>
      <c r="I42" s="45" t="s">
        <v>116</v>
      </c>
    </row>
    <row r="43" spans="1:9" ht="16.5">
      <c r="A43" s="79"/>
      <c r="B43" s="85" t="s">
        <v>88</v>
      </c>
      <c r="C43" s="85"/>
      <c r="D43" s="85"/>
      <c r="E43" s="85"/>
      <c r="F43" s="85"/>
      <c r="G43" s="85"/>
      <c r="H43" s="22"/>
      <c r="I43" s="45"/>
    </row>
    <row r="44" spans="1:9" ht="49.5">
      <c r="A44" s="80"/>
      <c r="B44" s="28" t="s">
        <v>89</v>
      </c>
      <c r="C44" s="40">
        <v>4000</v>
      </c>
      <c r="D44" s="3"/>
      <c r="E44" s="40">
        <v>1000</v>
      </c>
      <c r="F44" s="34"/>
      <c r="G44" s="39">
        <f>SUMIF(D44:D44,"=√",C44:C44)+E44*IF(F44&gt;3,F44-3,0)</f>
        <v>0</v>
      </c>
      <c r="H44" s="22"/>
      <c r="I44" s="45" t="s">
        <v>117</v>
      </c>
    </row>
    <row r="45" spans="1:9" ht="16.5">
      <c r="A45" s="86" t="s">
        <v>40</v>
      </c>
      <c r="B45" s="90" t="s">
        <v>42</v>
      </c>
      <c r="C45" s="90"/>
      <c r="D45" s="90"/>
      <c r="E45" s="90"/>
      <c r="F45" s="90"/>
      <c r="G45" s="90"/>
      <c r="H45" s="89"/>
      <c r="I45" s="25"/>
    </row>
    <row r="46" spans="1:9" ht="16.5">
      <c r="A46" s="86"/>
      <c r="B46" s="29" t="s">
        <v>39</v>
      </c>
      <c r="C46" s="5">
        <v>8000</v>
      </c>
      <c r="D46" s="3"/>
      <c r="E46" s="74">
        <v>4000</v>
      </c>
      <c r="F46" s="92"/>
      <c r="G46" s="74">
        <f>SUMIF(D46:D47,"=√",C46:C47)+E46*IF(F46&gt;0,F46-1,0)</f>
        <v>0</v>
      </c>
      <c r="H46" s="89"/>
      <c r="I46" s="25"/>
    </row>
    <row r="47" spans="1:9" ht="16.5">
      <c r="A47" s="86"/>
      <c r="B47" s="29" t="s">
        <v>11</v>
      </c>
      <c r="C47" s="5">
        <v>10000</v>
      </c>
      <c r="D47" s="3"/>
      <c r="E47" s="75"/>
      <c r="F47" s="72"/>
      <c r="G47" s="75"/>
      <c r="H47" s="89"/>
      <c r="I47" s="24" t="s">
        <v>46</v>
      </c>
    </row>
    <row r="48" spans="1:9" ht="14.25" customHeight="1">
      <c r="A48" s="86"/>
      <c r="B48" s="31" t="s">
        <v>41</v>
      </c>
      <c r="C48" s="4">
        <v>10000</v>
      </c>
      <c r="D48" s="6"/>
      <c r="E48" s="82" t="s">
        <v>15</v>
      </c>
      <c r="F48" s="84"/>
      <c r="G48" s="4">
        <f>IF(D48="√",C48,0)</f>
        <v>0</v>
      </c>
      <c r="H48" s="89"/>
      <c r="I48" s="24" t="s">
        <v>118</v>
      </c>
    </row>
    <row r="49" spans="1:9" ht="26.25" customHeight="1">
      <c r="A49" s="78" t="s">
        <v>91</v>
      </c>
      <c r="B49" s="30" t="s">
        <v>61</v>
      </c>
      <c r="C49" s="82" t="s">
        <v>44</v>
      </c>
      <c r="D49" s="83"/>
      <c r="E49" s="83"/>
      <c r="F49" s="84"/>
      <c r="G49" s="4">
        <v>0</v>
      </c>
      <c r="H49" s="23"/>
      <c r="I49" s="24" t="s">
        <v>62</v>
      </c>
    </row>
    <row r="50" spans="1:9" ht="16.5">
      <c r="A50" s="79"/>
      <c r="B50" s="28" t="s">
        <v>43</v>
      </c>
      <c r="C50" s="82" t="s">
        <v>29</v>
      </c>
      <c r="D50" s="83"/>
      <c r="E50" s="83"/>
      <c r="F50" s="84"/>
      <c r="G50" s="4">
        <v>0</v>
      </c>
      <c r="H50" s="35" t="s">
        <v>8</v>
      </c>
      <c r="I50" s="24" t="s">
        <v>28</v>
      </c>
    </row>
    <row r="51" spans="1:9" ht="16.5">
      <c r="A51" s="8" t="s">
        <v>45</v>
      </c>
      <c r="B51" s="28" t="s">
        <v>95</v>
      </c>
      <c r="C51" s="82" t="s">
        <v>29</v>
      </c>
      <c r="D51" s="83"/>
      <c r="E51" s="83"/>
      <c r="F51" s="84"/>
      <c r="G51" s="26">
        <v>0</v>
      </c>
      <c r="H51" s="7"/>
      <c r="I51" s="25" t="s">
        <v>119</v>
      </c>
    </row>
    <row r="52" spans="1:9" ht="16.5">
      <c r="A52" s="78" t="s">
        <v>16</v>
      </c>
      <c r="B52" s="30" t="s">
        <v>17</v>
      </c>
      <c r="C52" s="107" t="s">
        <v>44</v>
      </c>
      <c r="D52" s="108"/>
      <c r="E52" s="108"/>
      <c r="F52" s="109"/>
      <c r="G52" s="91">
        <v>0</v>
      </c>
      <c r="H52" s="81" t="s">
        <v>18</v>
      </c>
      <c r="I52" s="104" t="s">
        <v>28</v>
      </c>
    </row>
    <row r="53" spans="1:9" ht="18.75" customHeight="1">
      <c r="A53" s="79"/>
      <c r="B53" s="28" t="s">
        <v>19</v>
      </c>
      <c r="C53" s="110"/>
      <c r="D53" s="111"/>
      <c r="E53" s="111"/>
      <c r="F53" s="112"/>
      <c r="G53" s="91"/>
      <c r="H53" s="81"/>
      <c r="I53" s="105"/>
    </row>
    <row r="54" spans="1:9" ht="16.5">
      <c r="A54" s="79"/>
      <c r="B54" s="29" t="s">
        <v>20</v>
      </c>
      <c r="C54" s="113"/>
      <c r="D54" s="114"/>
      <c r="E54" s="114"/>
      <c r="F54" s="115"/>
      <c r="G54" s="91"/>
      <c r="H54" s="81"/>
      <c r="I54" s="106"/>
    </row>
    <row r="55" spans="1:9" ht="16.5">
      <c r="A55" s="9" t="s">
        <v>21</v>
      </c>
      <c r="B55" s="10"/>
      <c r="C55" s="10"/>
      <c r="D55" s="11"/>
      <c r="E55" s="87" t="s">
        <v>22</v>
      </c>
      <c r="F55" s="88"/>
      <c r="G55" s="12">
        <f>SUM(G3:G54)</f>
        <v>0</v>
      </c>
      <c r="H55" s="24"/>
      <c r="I55" s="20"/>
    </row>
    <row r="56" spans="1:9" ht="16.5">
      <c r="A56" s="13"/>
      <c r="B56" s="77"/>
      <c r="C56" s="77"/>
      <c r="D56" s="14"/>
      <c r="E56" s="87" t="s">
        <v>23</v>
      </c>
      <c r="F56" s="88"/>
      <c r="G56" s="15">
        <v>0</v>
      </c>
      <c r="H56" s="24"/>
      <c r="I56" s="20"/>
    </row>
    <row r="57" spans="1:9" ht="16.5">
      <c r="A57" s="16"/>
      <c r="B57" s="17"/>
      <c r="C57" s="17"/>
      <c r="D57" s="18"/>
      <c r="E57" s="87" t="s">
        <v>24</v>
      </c>
      <c r="F57" s="88"/>
      <c r="G57" s="19">
        <f>G55*G56</f>
        <v>0</v>
      </c>
      <c r="H57" s="24"/>
      <c r="I57" s="20"/>
    </row>
  </sheetData>
  <sheetProtection/>
  <mergeCells count="59">
    <mergeCell ref="A23:A24"/>
    <mergeCell ref="A34:A35"/>
    <mergeCell ref="I28:I29"/>
    <mergeCell ref="I37:I38"/>
    <mergeCell ref="I52:I54"/>
    <mergeCell ref="C52:F54"/>
    <mergeCell ref="A25:A26"/>
    <mergeCell ref="B25:G25"/>
    <mergeCell ref="E26:F26"/>
    <mergeCell ref="A3:A11"/>
    <mergeCell ref="A19:A21"/>
    <mergeCell ref="A22:G22"/>
    <mergeCell ref="E3:E21"/>
    <mergeCell ref="F3:F21"/>
    <mergeCell ref="G3:G21"/>
    <mergeCell ref="A13:A18"/>
    <mergeCell ref="A2:G2"/>
    <mergeCell ref="B32:G32"/>
    <mergeCell ref="A32:A33"/>
    <mergeCell ref="A30:A31"/>
    <mergeCell ref="E28:E29"/>
    <mergeCell ref="F28:F29"/>
    <mergeCell ref="G28:G29"/>
    <mergeCell ref="B30:G30"/>
    <mergeCell ref="E31:F31"/>
    <mergeCell ref="C28:C29"/>
    <mergeCell ref="H3:H10"/>
    <mergeCell ref="B56:C56"/>
    <mergeCell ref="E55:F55"/>
    <mergeCell ref="E56:F56"/>
    <mergeCell ref="B34:G34"/>
    <mergeCell ref="B36:G36"/>
    <mergeCell ref="E37:E38"/>
    <mergeCell ref="F37:F38"/>
    <mergeCell ref="G37:G38"/>
    <mergeCell ref="A27:A29"/>
    <mergeCell ref="B27:G27"/>
    <mergeCell ref="E48:F48"/>
    <mergeCell ref="E46:E47"/>
    <mergeCell ref="G46:G47"/>
    <mergeCell ref="E57:F57"/>
    <mergeCell ref="H45:H48"/>
    <mergeCell ref="H13:H24"/>
    <mergeCell ref="C50:F50"/>
    <mergeCell ref="B45:G45"/>
    <mergeCell ref="B23:G23"/>
    <mergeCell ref="C49:F49"/>
    <mergeCell ref="G52:G54"/>
    <mergeCell ref="F46:F47"/>
    <mergeCell ref="D28:D29"/>
    <mergeCell ref="A52:A54"/>
    <mergeCell ref="A36:A44"/>
    <mergeCell ref="H52:H54"/>
    <mergeCell ref="A49:A50"/>
    <mergeCell ref="C51:F51"/>
    <mergeCell ref="B39:G39"/>
    <mergeCell ref="B41:G41"/>
    <mergeCell ref="B43:G43"/>
    <mergeCell ref="A45:A48"/>
  </mergeCells>
  <dataValidations count="1">
    <dataValidation type="list" allowBlank="1" showInputMessage="1" showErrorMessage="1" sqref="D44:D48 D26 D28 D31 D3:D21 D37:D38 D40 D42 D24 D33 D35">
      <formula1>"√"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7">
      <selection activeCell="A21" sqref="A21"/>
    </sheetView>
  </sheetViews>
  <sheetFormatPr defaultColWidth="9.00390625" defaultRowHeight="14.25"/>
  <cols>
    <col min="1" max="1" width="20.25390625" style="0" customWidth="1"/>
    <col min="2" max="2" width="17.625" style="0" customWidth="1"/>
    <col min="3" max="4" width="18.75390625" style="0" customWidth="1"/>
    <col min="5" max="5" width="38.75390625" style="0" customWidth="1"/>
    <col min="7" max="7" width="10.25390625" style="0" customWidth="1"/>
  </cols>
  <sheetData>
    <row r="1" spans="1:5" ht="18">
      <c r="A1" s="46" t="s">
        <v>65</v>
      </c>
      <c r="B1" s="46" t="s">
        <v>128</v>
      </c>
      <c r="C1" s="46" t="s">
        <v>129</v>
      </c>
      <c r="D1" s="46" t="s">
        <v>126</v>
      </c>
      <c r="E1" s="46" t="s">
        <v>125</v>
      </c>
    </row>
    <row r="2" spans="1:5" ht="42.75" customHeight="1">
      <c r="A2" s="118" t="s">
        <v>130</v>
      </c>
      <c r="B2" s="68">
        <v>0</v>
      </c>
      <c r="C2" s="67" t="s">
        <v>138</v>
      </c>
      <c r="D2" s="118" t="s">
        <v>127</v>
      </c>
      <c r="E2" s="121" t="s">
        <v>131</v>
      </c>
    </row>
    <row r="3" spans="1:5" ht="17.25">
      <c r="A3" s="119"/>
      <c r="B3" s="68">
        <v>199</v>
      </c>
      <c r="C3" s="67" t="s">
        <v>149</v>
      </c>
      <c r="D3" s="119"/>
      <c r="E3" s="122"/>
    </row>
    <row r="4" spans="1:5" ht="17.25">
      <c r="A4" s="119"/>
      <c r="B4" s="68">
        <v>990</v>
      </c>
      <c r="C4" s="67" t="s">
        <v>150</v>
      </c>
      <c r="D4" s="119"/>
      <c r="E4" s="122"/>
    </row>
    <row r="5" spans="1:5" ht="17.25">
      <c r="A5" s="120"/>
      <c r="B5" s="68">
        <v>8000</v>
      </c>
      <c r="C5" s="67" t="s">
        <v>151</v>
      </c>
      <c r="D5" s="120"/>
      <c r="E5" s="123"/>
    </row>
    <row r="8" spans="1:5" ht="18">
      <c r="A8" s="46" t="s">
        <v>65</v>
      </c>
      <c r="B8" s="46" t="s">
        <v>128</v>
      </c>
      <c r="C8" s="46" t="s">
        <v>135</v>
      </c>
      <c r="D8" s="46" t="s">
        <v>126</v>
      </c>
      <c r="E8" s="46" t="s">
        <v>125</v>
      </c>
    </row>
    <row r="9" spans="1:5" ht="45.75" customHeight="1">
      <c r="A9" s="68" t="s">
        <v>132</v>
      </c>
      <c r="B9" s="68" t="s">
        <v>134</v>
      </c>
      <c r="C9" s="67" t="s">
        <v>136</v>
      </c>
      <c r="D9" s="68" t="s">
        <v>133</v>
      </c>
      <c r="E9" s="69" t="s">
        <v>137</v>
      </c>
    </row>
    <row r="12" spans="1:7" ht="18">
      <c r="A12" s="46" t="s">
        <v>65</v>
      </c>
      <c r="B12" s="46" t="s">
        <v>128</v>
      </c>
      <c r="C12" s="46" t="s">
        <v>135</v>
      </c>
      <c r="D12" s="46" t="s">
        <v>126</v>
      </c>
      <c r="E12" s="46" t="s">
        <v>125</v>
      </c>
      <c r="F12" s="46" t="s">
        <v>152</v>
      </c>
      <c r="G12" s="46" t="s">
        <v>153</v>
      </c>
    </row>
    <row r="13" spans="1:7" ht="34.5">
      <c r="A13" s="68" t="s">
        <v>139</v>
      </c>
      <c r="B13" s="68" t="s">
        <v>140</v>
      </c>
      <c r="C13" s="67" t="s">
        <v>141</v>
      </c>
      <c r="D13" s="68" t="s">
        <v>133</v>
      </c>
      <c r="E13" s="69" t="s">
        <v>142</v>
      </c>
      <c r="F13" s="70">
        <v>0</v>
      </c>
      <c r="G13" s="66">
        <f>599*F13</f>
        <v>0</v>
      </c>
    </row>
    <row r="16" spans="1:7" ht="18">
      <c r="A16" s="46" t="s">
        <v>65</v>
      </c>
      <c r="B16" s="46" t="s">
        <v>128</v>
      </c>
      <c r="C16" s="46" t="s">
        <v>135</v>
      </c>
      <c r="D16" s="46" t="s">
        <v>126</v>
      </c>
      <c r="E16" s="46" t="s">
        <v>125</v>
      </c>
      <c r="F16" s="46" t="s">
        <v>154</v>
      </c>
      <c r="G16" s="46" t="s">
        <v>153</v>
      </c>
    </row>
    <row r="17" spans="1:7" ht="78" customHeight="1">
      <c r="A17" s="124" t="s">
        <v>143</v>
      </c>
      <c r="B17" s="68">
        <v>2000</v>
      </c>
      <c r="C17" s="67" t="s">
        <v>141</v>
      </c>
      <c r="D17" s="69" t="s">
        <v>146</v>
      </c>
      <c r="E17" s="69" t="s">
        <v>147</v>
      </c>
      <c r="F17" s="70">
        <v>0</v>
      </c>
      <c r="G17" s="66">
        <f>IF(F17=0,0,2000)</f>
        <v>0</v>
      </c>
    </row>
    <row r="18" spans="1:7" ht="34.5">
      <c r="A18" s="124"/>
      <c r="B18" s="68" t="s">
        <v>144</v>
      </c>
      <c r="C18" s="67" t="s">
        <v>145</v>
      </c>
      <c r="D18" s="68" t="s">
        <v>133</v>
      </c>
      <c r="E18" s="69" t="s">
        <v>148</v>
      </c>
      <c r="F18" s="70">
        <v>0</v>
      </c>
      <c r="G18" s="66">
        <f>500*F18</f>
        <v>0</v>
      </c>
    </row>
    <row r="20" ht="14.25">
      <c r="A20" s="71" t="s">
        <v>155</v>
      </c>
    </row>
  </sheetData>
  <sheetProtection/>
  <mergeCells count="4">
    <mergeCell ref="A2:A5"/>
    <mergeCell ref="E2:E5"/>
    <mergeCell ref="D2:D5"/>
    <mergeCell ref="A17:A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20.75390625" style="0" customWidth="1"/>
    <col min="2" max="2" width="23.875" style="0" customWidth="1"/>
    <col min="3" max="3" width="10.875" style="0" customWidth="1"/>
    <col min="6" max="6" width="19.875" style="0" customWidth="1"/>
  </cols>
  <sheetData>
    <row r="1" spans="1:6" ht="36">
      <c r="A1" s="46" t="s">
        <v>65</v>
      </c>
      <c r="B1" s="46" t="s">
        <v>66</v>
      </c>
      <c r="C1" s="55" t="s">
        <v>67</v>
      </c>
      <c r="D1" s="46" t="s">
        <v>68</v>
      </c>
      <c r="E1" s="46" t="s">
        <v>69</v>
      </c>
      <c r="F1" s="46" t="s">
        <v>70</v>
      </c>
    </row>
    <row r="2" spans="1:6" ht="114" customHeight="1">
      <c r="A2" s="51" t="s">
        <v>71</v>
      </c>
      <c r="B2" s="56" t="s">
        <v>72</v>
      </c>
      <c r="C2" s="51">
        <v>43800</v>
      </c>
      <c r="D2" s="51">
        <v>3000</v>
      </c>
      <c r="E2" s="53"/>
      <c r="F2" s="54">
        <f>IF(E2=0,0,C2+D2*IF(E2&gt;3,E2-3,0))</f>
        <v>0</v>
      </c>
    </row>
    <row r="3" spans="1:6" ht="82.5">
      <c r="A3" s="51" t="s">
        <v>92</v>
      </c>
      <c r="B3" s="56" t="s">
        <v>96</v>
      </c>
      <c r="C3" s="51">
        <v>52800</v>
      </c>
      <c r="D3" s="51">
        <v>3000</v>
      </c>
      <c r="E3" s="53"/>
      <c r="F3" s="54">
        <f>IF(E3=0,0,C3+D3*IF(E3&gt;3,E3-3,0))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G3" sqref="G3"/>
    </sheetView>
  </sheetViews>
  <sheetFormatPr defaultColWidth="9.00390625" defaultRowHeight="14.25"/>
  <cols>
    <col min="1" max="1" width="15.25390625" style="0" customWidth="1"/>
    <col min="2" max="2" width="21.00390625" style="0" customWidth="1"/>
    <col min="3" max="3" width="14.00390625" style="0" customWidth="1"/>
    <col min="4" max="4" width="14.25390625" style="0" customWidth="1"/>
    <col min="5" max="5" width="11.375" style="0" customWidth="1"/>
    <col min="6" max="6" width="25.125" style="0" customWidth="1"/>
  </cols>
  <sheetData>
    <row r="1" spans="1:8" ht="32.25" customHeight="1">
      <c r="A1" s="46" t="s">
        <v>73</v>
      </c>
      <c r="B1" s="46" t="s">
        <v>74</v>
      </c>
      <c r="C1" s="46" t="s">
        <v>75</v>
      </c>
      <c r="D1" s="46" t="s">
        <v>76</v>
      </c>
      <c r="E1" s="46" t="s">
        <v>77</v>
      </c>
      <c r="F1" s="46" t="s">
        <v>78</v>
      </c>
      <c r="G1" s="46" t="s">
        <v>79</v>
      </c>
      <c r="H1" s="46" t="s">
        <v>80</v>
      </c>
    </row>
    <row r="2" spans="1:8" ht="111.75" customHeight="1">
      <c r="A2" s="52" t="s">
        <v>84</v>
      </c>
      <c r="B2" s="56" t="s">
        <v>81</v>
      </c>
      <c r="C2" s="51">
        <v>28600</v>
      </c>
      <c r="D2" s="51">
        <v>32600</v>
      </c>
      <c r="E2" s="51">
        <v>37600</v>
      </c>
      <c r="F2" s="51">
        <v>2200</v>
      </c>
      <c r="G2" s="53"/>
      <c r="H2" s="54">
        <f>IF(G2=3,C2,IF(G2=4,D2,IF(G2=5,E2,IF(G2&gt;5,E2+(G2-5)*F2,0))))</f>
        <v>0</v>
      </c>
    </row>
    <row r="3" spans="1:8" ht="78" customHeight="1">
      <c r="A3" s="52" t="s">
        <v>85</v>
      </c>
      <c r="B3" s="56" t="s">
        <v>82</v>
      </c>
      <c r="C3" s="51">
        <v>31600</v>
      </c>
      <c r="D3" s="51">
        <v>36600</v>
      </c>
      <c r="E3" s="51">
        <v>42000</v>
      </c>
      <c r="F3" s="51">
        <v>2500</v>
      </c>
      <c r="G3" s="53"/>
      <c r="H3" s="54">
        <f>IF(G3=3,C3,IF(G3=4,D3,IF(G3=5,E3,IF(G3&gt;5,E3+(G3-5)*F3,0))))</f>
        <v>0</v>
      </c>
    </row>
    <row r="4" spans="1:8" ht="109.5" customHeight="1">
      <c r="A4" s="52" t="s">
        <v>86</v>
      </c>
      <c r="B4" s="56" t="s">
        <v>83</v>
      </c>
      <c r="C4" s="51">
        <v>45000</v>
      </c>
      <c r="D4" s="51">
        <v>50000</v>
      </c>
      <c r="E4" s="51">
        <v>55000</v>
      </c>
      <c r="F4" s="51">
        <v>3500</v>
      </c>
      <c r="G4" s="53"/>
      <c r="H4" s="54">
        <f>IF(G4=3,C4,IF(G4=4,D4,IF(G4=5,E4,IF(G4&gt;5,E4+(G4-5)*F4,0))))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kingdee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2008-04-17T05:51:46Z</cp:lastPrinted>
  <dcterms:created xsi:type="dcterms:W3CDTF">2008-04-03T01:33:40Z</dcterms:created>
  <dcterms:modified xsi:type="dcterms:W3CDTF">2018-11-27T07:43:46Z</dcterms:modified>
  <cp:category/>
  <cp:version/>
  <cp:contentType/>
  <cp:contentStatus/>
</cp:coreProperties>
</file>